
<file path=[Content_Types].xml><?xml version="1.0" encoding="utf-8"?>
<Types xmlns="http://schemas.openxmlformats.org/package/2006/content-type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202300"/>
  <mc:AlternateContent xmlns:mc="http://schemas.openxmlformats.org/markup-compatibility/2006">
    <mc:Choice Requires="x15">
      <x15ac:absPath xmlns:x15ac="http://schemas.microsoft.com/office/spreadsheetml/2010/11/ac" url="https://aberdeencitycouncilo365.sharepoint.com/sites/Service-Pensions/Shared Documents/General/Comms/Documents/"/>
    </mc:Choice>
  </mc:AlternateContent>
  <xr:revisionPtr revIDLastSave="1" documentId="8_{2A09F060-23E1-4C14-8F8B-1C4131A7D051}" xr6:coauthVersionLast="47" xr6:coauthVersionMax="47" xr10:uidLastSave="{0A0FABE5-9B6C-40BF-8250-1236D5ACD81B}"/>
  <workbookProtection lockStructure="1"/>
  <bookViews>
    <workbookView xWindow="-28910" yWindow="-2930" windowWidth="29020" windowHeight="15700" xr2:uid="{BA0F7705-C505-4CA1-B2F5-AA473E4FB789}"/>
  </bookViews>
  <sheets>
    <sheet name="Calculator" sheetId="1" r:id="rId1"/>
    <sheet name="Data" sheetId="2"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8" i="1" l="1"/>
  <c r="A20" i="1" l="1"/>
  <c r="C14" i="1"/>
  <c r="C12" i="1"/>
  <c r="A14" i="1"/>
  <c r="B12" i="1"/>
  <c r="A12" i="1"/>
  <c r="A10" i="1"/>
  <c r="G27" i="2"/>
  <c r="E27" i="2"/>
  <c r="D27" i="2"/>
  <c r="G15" i="2" a="1"/>
  <c r="G15" i="2" s="1"/>
  <c r="G3" i="2" a="1"/>
  <c r="G3" i="2" s="1"/>
  <c r="G2" i="2"/>
  <c r="D16" i="2"/>
  <c r="E16" i="2"/>
  <c r="D17" i="2" s="1"/>
  <c r="E17" i="2"/>
  <c r="D18" i="2" s="1"/>
  <c r="E15" i="2"/>
  <c r="D15" i="2"/>
  <c r="D14" i="2"/>
  <c r="D12" i="2"/>
  <c r="E12" i="2"/>
  <c r="D13" i="2" s="1"/>
  <c r="D11" i="2"/>
  <c r="E11" i="2"/>
  <c r="D7" i="2"/>
  <c r="E7" i="2"/>
  <c r="D8" i="2" s="1"/>
  <c r="E8" i="2"/>
  <c r="D9" i="2" s="1"/>
  <c r="D4" i="2"/>
  <c r="D5" i="2"/>
  <c r="D6" i="2"/>
  <c r="E6" i="2"/>
  <c r="D3" i="2"/>
  <c r="B8" i="1" l="1"/>
  <c r="B10" i="1" s="1" a="1"/>
  <c r="B10" i="1" s="1"/>
  <c r="B14" i="1" s="1"/>
  <c r="E18" i="2"/>
  <c r="E13" i="2"/>
  <c r="E9" i="2"/>
  <c r="D19" i="2" l="1"/>
  <c r="E19" i="2"/>
  <c r="D10" i="2"/>
  <c r="E10" i="2"/>
  <c r="D20" i="2" l="1"/>
  <c r="E20" i="2"/>
  <c r="D21" i="2" l="1"/>
  <c r="E21" i="2"/>
  <c r="D22" i="2" l="1"/>
  <c r="E22" i="2"/>
  <c r="D23" i="2" l="1"/>
  <c r="E23" i="2"/>
  <c r="D24" i="2" l="1"/>
  <c r="E24" i="2"/>
  <c r="E25" i="2" l="1"/>
  <c r="D25" i="2"/>
  <c r="E26" i="2" l="1"/>
  <c r="D2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Sean Hunt</author>
  </authors>
  <commentList>
    <comment ref="B3" authorId="0" shapeId="0" xr:uid="{F8DFF7E0-3FBA-4CDB-A9FC-90D3F37DF00F}">
      <text>
        <r>
          <rPr>
            <sz val="9"/>
            <color indexed="81"/>
            <rFont val="Tahoma"/>
            <family val="2"/>
          </rPr>
          <t>This is the amount of annual pension that you would purchase if you decide to combine your benefits. You can take this from your Join Option letter - it will be the 'Pension' value under Option 2.</t>
        </r>
      </text>
    </comment>
    <comment ref="B4" authorId="0" shapeId="0" xr:uid="{B0C24F67-5C5A-48EF-8AFE-EF8B7579FC2F}">
      <text>
        <r>
          <rPr>
            <sz val="9"/>
            <color indexed="81"/>
            <rFont val="Tahoma"/>
            <family val="2"/>
          </rPr>
          <t>This is the minimum lump sum you would receive if you keep your pension separate. You can find this under 'Lump Sum' under Option 3.</t>
        </r>
      </text>
    </comment>
    <comment ref="B6" authorId="0" shapeId="0" xr:uid="{436CFFDE-D29F-405B-8F27-547D0BB02E57}">
      <text>
        <r>
          <rPr>
            <sz val="9"/>
            <color indexed="81"/>
            <rFont val="Tahoma"/>
            <family val="2"/>
          </rPr>
          <t xml:space="preserve">This is the date that you can take payment of your pension, without any reductions applied, if you keep it separate from your new record. You can find this in the section entitled "Option 3: Keep your benefits separate"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<sst xmlns="http://schemas.openxmlformats.org/spreadsheetml/2006/main" count="9" uniqueCount="9">
  <si>
    <t>SPA</t>
  </si>
  <si>
    <t>Reductions</t>
  </si>
  <si>
    <t>Deferred Lump Sum:</t>
  </si>
  <si>
    <t>Date of Birth:</t>
  </si>
  <si>
    <t>State Pension Age:</t>
  </si>
  <si>
    <t>Date deferred pension due unreduced:</t>
  </si>
  <si>
    <t>Purchased CARE pension:</t>
  </si>
  <si>
    <t>Combining Pension Records - Comparison</t>
  </si>
  <si>
    <t>1- This is how much annual pension you would receive if you combine your benefits, and take payment when the pension from your previous record was due.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</si>
</sst>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7" x14ac:knownFonts="1">
    <font>
      <sz val="11"/>
      <color theme="1"/>
      <name val="Aptos Narrow"/>
      <family val="2"/>
      <scheme val="minor"/>
    </font>
    <font>
      <b/>
      <u/>
      <sz val="11"/>
      <color theme="1"/>
      <name val="Aptos Narrow"/>
      <family val="2"/>
      <scheme val="minor"/>
    </font>
    <font>
      <sz val="28"/>
      <color theme="3" tint="0.249977111117893"/>
      <name val="Aptos Narrow"/>
      <family val="2"/>
      <scheme val="minor"/>
    </font>
    <font>
      <sz val="14"/>
      <color theme="1"/>
      <name val="Aptos Narrow"/>
      <family val="2"/>
      <scheme val="minor"/>
    </font>
    <font>
      <b/>
      <sz val="14"/>
      <color theme="1"/>
      <name val="Aptos Narrow"/>
      <family val="2"/>
      <scheme val="minor"/>
    </font>
    <font>
      <sz val="9"/>
      <color indexed="81"/>
      <name val="Tahoma"/>
      <family val="2"/>
    </font>
    <font>
      <vertAlign val="superscript"/>
      <sz val="11"/>
      <color theme="1"/>
      <name val="Aptos Narrow"/>
      <family val="2"/>
      <scheme val="minor"/>
    </font>
  </fonts>
  <fills count="4">
    <fill>
      <patternFill patternType="none"/>
    </fill>
    <fill>
      <patternFill patternType="gray125"/>
    </fill>
    <fill>
      <patternFill patternType="solid">
        <fgColor theme="2"/>
        <bgColor indexed="64"/>
      </patternFill>
    </fill>
    <fill>
      <patternFill patternType="solid">
        <fgColor theme="0"/>
        <bgColor indexed="64"/>
      </patternFill>
    </fill>
  </fills>
  <borders count="1">
    <border>
      <left/>
      <right/>
      <top/>
      <bottom/>
      <diagonal/>
    </border>
  </borders>
  <cellStyleXfs count="1">
    <xf numFmtId="0" fontId="0" fillId="0" borderId="0"/>
  </cellStyleXfs>
  <cellXfs count="14">
    <xf numFmtId="0" fontId="0" fillId="0" borderId="0" xfId="0"/>
    <xf numFmtId="14" fontId="0" fillId="0" borderId="0" xfId="0" applyNumberFormat="1"/>
    <xf numFmtId="0" fontId="1" fillId="0" borderId="0" xfId="0" applyFont="1"/>
    <xf numFmtId="164" fontId="3" fillId="2" borderId="0" xfId="0" applyNumberFormat="1" applyFont="1" applyFill="1" applyProtection="1">
      <protection locked="0"/>
    </xf>
    <xf numFmtId="14" fontId="3" fillId="2" borderId="0" xfId="0" applyNumberFormat="1" applyFont="1" applyFill="1" applyProtection="1">
      <protection locked="0"/>
    </xf>
    <xf numFmtId="0" fontId="0" fillId="3" borderId="0" xfId="0" applyFill="1"/>
    <xf numFmtId="0" fontId="3" fillId="3" borderId="0" xfId="0" applyFont="1" applyFill="1"/>
    <xf numFmtId="14" fontId="4" fillId="3" borderId="0" xfId="0" applyNumberFormat="1" applyFont="1" applyFill="1"/>
    <xf numFmtId="0" fontId="4" fillId="3" borderId="0" xfId="0" applyFont="1" applyFill="1"/>
    <xf numFmtId="164" fontId="4" fillId="3" borderId="0" xfId="0" applyNumberFormat="1" applyFont="1" applyFill="1"/>
    <xf numFmtId="164" fontId="0" fillId="3" borderId="0" xfId="0" applyNumberFormat="1" applyFill="1"/>
    <xf numFmtId="0" fontId="6" fillId="3" borderId="0" xfId="0" applyFont="1" applyFill="1" applyAlignment="1">
      <alignment horizontal="left"/>
    </xf>
    <xf numFmtId="0" fontId="0" fillId="3" borderId="0" xfId="0" applyFill="1" applyAlignment="1">
      <alignment wrapText="1"/>
    </xf>
    <xf numFmtId="0" fontId="2" fillId="3" borderId="0" xfId="0" applyFont="1" applyFill="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196850</xdr:colOff>
      <xdr:row>0</xdr:row>
      <xdr:rowOff>127000</xdr:rowOff>
    </xdr:from>
    <xdr:to>
      <xdr:col>4</xdr:col>
      <xdr:colOff>552450</xdr:colOff>
      <xdr:row>5</xdr:row>
      <xdr:rowOff>133350</xdr:rowOff>
    </xdr:to>
    <xdr:pic>
      <xdr:nvPicPr>
        <xdr:cNvPr id="3" name="Picture 2">
          <a:extLst>
            <a:ext uri="{FF2B5EF4-FFF2-40B4-BE49-F238E27FC236}">
              <a16:creationId xmlns:a16="http://schemas.microsoft.com/office/drawing/2014/main" id="{02E7B955-869E-E590-3B13-AC66D024EB9B}"/>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3306"/>
        <a:stretch/>
      </xdr:blipFill>
      <xdr:spPr>
        <a:xfrm>
          <a:off x="7632700" y="127000"/>
          <a:ext cx="1574800" cy="13652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9A7E3-1637-4708-A3B9-F7ACFD2BB0C3}">
  <dimension ref="A1:D20"/>
  <sheetViews>
    <sheetView tabSelected="1" workbookViewId="0">
      <selection activeCell="B3" sqref="B3"/>
    </sheetView>
  </sheetViews>
  <sheetFormatPr defaultColWidth="8.7265625" defaultRowHeight="14.5" x14ac:dyDescent="0.35"/>
  <cols>
    <col min="1" max="1" width="93.453125" style="5" bestFit="1" customWidth="1"/>
    <col min="2" max="2" width="19.26953125" style="5" customWidth="1"/>
    <col min="3" max="16384" width="8.7265625" style="5"/>
  </cols>
  <sheetData>
    <row r="1" spans="1:4" ht="37" x14ac:dyDescent="0.85">
      <c r="A1" s="13" t="s">
        <v>7</v>
      </c>
      <c r="B1" s="13"/>
      <c r="C1" s="13"/>
      <c r="D1" s="13"/>
    </row>
    <row r="3" spans="1:4" ht="18.5" x14ac:dyDescent="0.45">
      <c r="A3" s="6" t="s">
        <v>6</v>
      </c>
      <c r="B3" s="3"/>
    </row>
    <row r="4" spans="1:4" ht="18.5" x14ac:dyDescent="0.45">
      <c r="A4" s="6" t="s">
        <v>2</v>
      </c>
      <c r="B4" s="3"/>
    </row>
    <row r="5" spans="1:4" ht="18.5" x14ac:dyDescent="0.45">
      <c r="A5" s="6" t="s">
        <v>3</v>
      </c>
      <c r="B5" s="4"/>
    </row>
    <row r="6" spans="1:4" ht="18.5" x14ac:dyDescent="0.45">
      <c r="A6" s="6" t="s">
        <v>5</v>
      </c>
      <c r="B6" s="4"/>
    </row>
    <row r="7" spans="1:4" ht="18.5" x14ac:dyDescent="0.45">
      <c r="A7" s="6"/>
      <c r="B7" s="6"/>
    </row>
    <row r="8" spans="1:4" ht="18.5" x14ac:dyDescent="0.45">
      <c r="A8" s="6" t="s">
        <v>4</v>
      </c>
      <c r="B8" s="7" t="e">
        <f ca="1">_xlfn.XLOOKUP(B5,Data!E2:E27,Data!G2:G27,,1)</f>
        <v>#N/A</v>
      </c>
      <c r="C8" s="11"/>
    </row>
    <row r="9" spans="1:4" ht="18.5" x14ac:dyDescent="0.45">
      <c r="A9" s="6"/>
      <c r="B9" s="8"/>
    </row>
    <row r="10" spans="1:4" ht="18.5" x14ac:dyDescent="0.45">
      <c r="A10" s="6" t="str">
        <f>"Purchased CARE pension if paid at "&amp;TEXT(B6,"dd/mm/yyyy")&amp;":"</f>
        <v>Purchased CARE pension if paid at 00/01/1900:</v>
      </c>
      <c r="B10" s="9" t="e" cm="1">
        <f t="array" aca="1" ref="B10" ca="1">_xlfn.LET(_xlpm.total,SUM(--(TEXT(_xlfn.SEQUENCE(B8-B6,,B6),"ddmm")&lt;&gt;"2902")),_xlpm.years,INT(_xlpm.total/365),_xlpm.days,_xlpm.total-(_xlpm.years*365),B3*(1-(_xlfn.XLOOKUP(_xlpm.years,Data!M2:M15,Data!N2:N15)+(_xlfn.XLOOKUP(_xlpm.years+1,Data!M2:M15,Data!N2:N15)-_xlfn.XLOOKUP(_xlpm.years,Data!M2:M15,Data!N2:N15))*_xlpm.days/365)))</f>
        <v>#N/A</v>
      </c>
      <c r="C10" s="11">
        <v>1</v>
      </c>
    </row>
    <row r="11" spans="1:4" ht="18.5" x14ac:dyDescent="0.45">
      <c r="A11" s="6"/>
      <c r="B11" s="9"/>
      <c r="C11" s="11"/>
    </row>
    <row r="12" spans="1:4" ht="18.5" x14ac:dyDescent="0.45">
      <c r="A12" s="6" t="str">
        <f>IF(B4=0,"","Purchased CARE pension if lump sum of "&amp;TEXT(B$4,"£#,##0.00")&amp;" taken and paid from State Pension Age:")</f>
        <v/>
      </c>
      <c r="B12" s="9" t="str">
        <f>IF(B4=0,"",B3-(B4/12))</f>
        <v/>
      </c>
      <c r="C12" s="11" t="str">
        <f>IF(B4=0,"",2)</f>
        <v/>
      </c>
    </row>
    <row r="13" spans="1:4" ht="18.5" x14ac:dyDescent="0.45">
      <c r="A13" s="6"/>
      <c r="B13" s="9"/>
      <c r="C13" s="11"/>
    </row>
    <row r="14" spans="1:4" ht="18.5" x14ac:dyDescent="0.45">
      <c r="A14" s="6" t="str">
        <f>IF(B4=0,"","Purchased CARE pension if lump sum of "&amp;TEXT(B$4,"£#,##0.00")&amp;" taken and paid at "&amp;TEXT(B6,"dd/mm/yyyy")&amp;":")</f>
        <v/>
      </c>
      <c r="B14" s="9" t="str">
        <f>IF(B4=0,"",B10-(B4/12))</f>
        <v/>
      </c>
      <c r="C14" s="11" t="str">
        <f>IF(B4=0,"",3)</f>
        <v/>
      </c>
    </row>
    <row r="15" spans="1:4" x14ac:dyDescent="0.35">
      <c r="B15" s="10"/>
    </row>
    <row r="16" spans="1:4" ht="29" x14ac:dyDescent="0.35">
      <c r="A16" s="12" t="s">
        <v>8</v>
      </c>
      <c r="B16" s="10"/>
    </row>
    <row r="17" spans="1:2" x14ac:dyDescent="0.35">
      <c r="A17" s="12"/>
      <c r="B17" s="10"/>
    </row>
    <row r="18" spans="1:2" ht="29" x14ac:dyDescent="0.35">
      <c r="A18" s="12" t="str">
        <f>IF(B4=0,"","2 - This is how much annual pension you would receive if you combine your benefits, and swap enough pension to take a lump sum equivalent to that from your previous record.")</f>
        <v/>
      </c>
      <c r="B18" s="10"/>
    </row>
    <row r="19" spans="1:2" x14ac:dyDescent="0.35">
      <c r="B19" s="10"/>
    </row>
    <row r="20" spans="1:2" ht="43.5" x14ac:dyDescent="0.35">
      <c r="A20" s="12" t="str">
        <f>IF(B4=0,"","3- This is how much annual pension you would receive if you transfer to your new record, and take payment of a lump sum equivalent to that from your previous record AND take payment at the date your pension from your previous record was due. ")</f>
        <v/>
      </c>
    </row>
  </sheetData>
  <sheetProtection algorithmName="SHA-512" hashValue="tMh6cswtUY2vpg7tv72MNZB9mfB8rdvMq31R/RcZPTtKCvIj8D9qc2/zX9n0+6sbZ613dZgz3yTp9HuGuNW4QQ==" saltValue="6+WhZuF07halO/0nuqQYBA==" spinCount="100000" sheet="1" objects="1" scenarios="1" selectLockedCells="1"/>
  <mergeCells count="1">
    <mergeCell ref="A1:D1"/>
  </mergeCells>
  <dataValidations count="4">
    <dataValidation type="decimal" allowBlank="1" showErrorMessage="1" error="This should be an amount between £0.00 and £999,999.00" promptTitle="Deferred Lump Sum" prompt="This is the minimum lump sum you would receive if you keep your pension separate. You can find this under 'Lump Sum' under Option 2." sqref="B4" xr:uid="{01DCDE5A-25AA-47B7-A785-A8C8EE37EC74}">
      <formula1>0</formula1>
      <formula2>999999</formula2>
    </dataValidation>
    <dataValidation type="date" allowBlank="1" showInputMessage="1" showErrorMessage="1" error="This should be a date after 01/01/1900" sqref="B5" xr:uid="{2A1D05C7-A45A-4FBA-86D7-85CB9550CDEE}">
      <formula1>1</formula1>
      <formula2>TODAY()</formula2>
    </dataValidation>
    <dataValidation type="date" allowBlank="1" showErrorMessage="1" error="This should be a date after today" promptTitle="Date Due Unreduced" prompt="This is the date that you can take payment of your pension, without any reductions applied, if you keep it separate from your new record. You can find this in the section entitled &quot;Option 2: Keep your benefits separate&quot;" sqref="B6" xr:uid="{FE2CFF29-3ADB-4A99-971B-3AE0E1E429E0}">
      <formula1>TODAY()</formula1>
      <formula2>73051</formula2>
    </dataValidation>
    <dataValidation type="decimal" allowBlank="1" showErrorMessage="1" error="This should be an amount between £0.01 and £999,999.00" promptTitle="CARE Pension Purchased" sqref="B3" xr:uid="{EFEA1F1A-FCE4-478B-87BD-4AE532B1D329}">
      <formula1>0</formula1>
      <formula2>999999</formula2>
    </dataValidation>
  </dataValidations>
  <pageMargins left="0.7" right="0.7" top="0.75" bottom="0.75" header="0.3" footer="0.3"/>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AE0811-AAE2-4DDE-BE80-374227B893CE}">
  <dimension ref="B2:N27"/>
  <sheetViews>
    <sheetView workbookViewId="0">
      <selection activeCell="S19" sqref="S19"/>
    </sheetView>
  </sheetViews>
  <sheetFormatPr defaultRowHeight="14.5" x14ac:dyDescent="0.35"/>
  <cols>
    <col min="4" max="5" width="10.453125" bestFit="1" customWidth="1"/>
    <col min="7" max="7" width="10.453125" bestFit="1" customWidth="1"/>
    <col min="11" max="11" width="11.26953125" bestFit="1" customWidth="1"/>
  </cols>
  <sheetData>
    <row r="2" spans="2:14" x14ac:dyDescent="0.35">
      <c r="B2" s="2" t="s">
        <v>0</v>
      </c>
      <c r="D2" s="1">
        <v>20003</v>
      </c>
      <c r="E2" s="1">
        <v>22011</v>
      </c>
      <c r="G2" s="1">
        <f>DATE(YEAR(Calculator!B5)+66,MONTH(Calculator!B5),DAY(Calculator!B5))</f>
        <v>24107</v>
      </c>
      <c r="K2" s="2" t="s">
        <v>1</v>
      </c>
      <c r="M2">
        <v>0</v>
      </c>
      <c r="N2">
        <v>0</v>
      </c>
    </row>
    <row r="3" spans="2:14" x14ac:dyDescent="0.35">
      <c r="D3" s="1">
        <f>E2+1</f>
        <v>22012</v>
      </c>
      <c r="E3" s="1">
        <v>22041</v>
      </c>
      <c r="G3" s="1" cm="1">
        <f t="array" ref="G3:G14">DATE(YEAR(Calculator!B5)+66,MONTH(Calculator!B5)+(_xlfn.SEQUENCE(12)),DAY(Calculator!B5))</f>
        <v>24138</v>
      </c>
      <c r="M3">
        <v>1</v>
      </c>
      <c r="N3">
        <v>0.05</v>
      </c>
    </row>
    <row r="4" spans="2:14" x14ac:dyDescent="0.35">
      <c r="D4" s="1">
        <f t="shared" ref="D4:D27" si="0">E3+1</f>
        <v>22042</v>
      </c>
      <c r="E4" s="1">
        <v>22072</v>
      </c>
      <c r="G4" s="1">
        <v>24166</v>
      </c>
      <c r="M4">
        <v>2</v>
      </c>
      <c r="N4">
        <v>9.7000000000000003E-2</v>
      </c>
    </row>
    <row r="5" spans="2:14" x14ac:dyDescent="0.35">
      <c r="D5" s="1">
        <f t="shared" si="0"/>
        <v>22073</v>
      </c>
      <c r="E5" s="1">
        <v>22102</v>
      </c>
      <c r="G5" s="1">
        <v>24197</v>
      </c>
      <c r="M5">
        <v>3</v>
      </c>
      <c r="N5">
        <v>0.14000000000000001</v>
      </c>
    </row>
    <row r="6" spans="2:14" x14ac:dyDescent="0.35">
      <c r="D6" s="1">
        <f t="shared" si="0"/>
        <v>22103</v>
      </c>
      <c r="E6" s="1">
        <f>DATE(YEAR(E5),MONTH(E5)+1,5)</f>
        <v>22133</v>
      </c>
      <c r="G6" s="1">
        <v>24227</v>
      </c>
      <c r="M6">
        <v>4</v>
      </c>
      <c r="N6">
        <v>0.18</v>
      </c>
    </row>
    <row r="7" spans="2:14" x14ac:dyDescent="0.35">
      <c r="D7" s="1">
        <f t="shared" si="0"/>
        <v>22134</v>
      </c>
      <c r="E7" s="1">
        <f t="shared" ref="E7:E10" si="1">DATE(YEAR(E6),MONTH(E6)+1,5)</f>
        <v>22164</v>
      </c>
      <c r="G7" s="1">
        <v>24258</v>
      </c>
      <c r="M7">
        <v>5</v>
      </c>
      <c r="N7">
        <v>0.216</v>
      </c>
    </row>
    <row r="8" spans="2:14" x14ac:dyDescent="0.35">
      <c r="D8" s="1">
        <f t="shared" si="0"/>
        <v>22165</v>
      </c>
      <c r="E8" s="1">
        <f t="shared" si="1"/>
        <v>22194</v>
      </c>
      <c r="G8" s="1">
        <v>24288</v>
      </c>
      <c r="M8">
        <v>6</v>
      </c>
      <c r="N8">
        <v>0.25</v>
      </c>
    </row>
    <row r="9" spans="2:14" x14ac:dyDescent="0.35">
      <c r="D9" s="1">
        <f t="shared" si="0"/>
        <v>22195</v>
      </c>
      <c r="E9" s="1">
        <f t="shared" si="1"/>
        <v>22225</v>
      </c>
      <c r="G9" s="1">
        <v>24319</v>
      </c>
      <c r="M9">
        <v>7</v>
      </c>
      <c r="N9">
        <v>0.28199999999999997</v>
      </c>
    </row>
    <row r="10" spans="2:14" x14ac:dyDescent="0.35">
      <c r="D10" s="1">
        <f t="shared" si="0"/>
        <v>22226</v>
      </c>
      <c r="E10" s="1">
        <f t="shared" si="1"/>
        <v>22255</v>
      </c>
      <c r="G10" s="1">
        <v>24350</v>
      </c>
      <c r="M10">
        <v>8</v>
      </c>
      <c r="N10">
        <v>0.312</v>
      </c>
    </row>
    <row r="11" spans="2:14" x14ac:dyDescent="0.35">
      <c r="D11" s="1">
        <f t="shared" si="0"/>
        <v>22256</v>
      </c>
      <c r="E11" s="1">
        <f>DATE(YEAR(E10),MONTH(E10)+1,5)</f>
        <v>22286</v>
      </c>
      <c r="G11" s="1">
        <v>24380</v>
      </c>
      <c r="M11">
        <v>9</v>
      </c>
      <c r="N11">
        <v>0.34</v>
      </c>
    </row>
    <row r="12" spans="2:14" x14ac:dyDescent="0.35">
      <c r="D12" s="1">
        <f t="shared" si="0"/>
        <v>22287</v>
      </c>
      <c r="E12" s="1">
        <f>DATE(YEAR(E11),MONTH(E11)+1,5)</f>
        <v>22317</v>
      </c>
      <c r="G12" s="1">
        <v>24411</v>
      </c>
      <c r="M12">
        <v>10</v>
      </c>
      <c r="N12">
        <v>0.36599999999999999</v>
      </c>
    </row>
    <row r="13" spans="2:14" x14ac:dyDescent="0.35">
      <c r="D13" s="1">
        <f t="shared" si="0"/>
        <v>22318</v>
      </c>
      <c r="E13" s="1">
        <f t="shared" ref="E13:E15" si="2">DATE(YEAR(E12),MONTH(E12)+1,5)</f>
        <v>22345</v>
      </c>
      <c r="G13" s="1">
        <v>24441</v>
      </c>
      <c r="M13">
        <v>11</v>
      </c>
      <c r="N13">
        <v>0.40600000000000003</v>
      </c>
    </row>
    <row r="14" spans="2:14" x14ac:dyDescent="0.35">
      <c r="D14" s="1">
        <f t="shared" si="0"/>
        <v>22346</v>
      </c>
      <c r="E14" s="1">
        <v>28220</v>
      </c>
      <c r="G14" s="1">
        <v>24472</v>
      </c>
      <c r="M14">
        <v>12</v>
      </c>
      <c r="N14">
        <v>0.42899999999999999</v>
      </c>
    </row>
    <row r="15" spans="2:14" x14ac:dyDescent="0.35">
      <c r="D15" s="1">
        <f t="shared" si="0"/>
        <v>28221</v>
      </c>
      <c r="E15" s="1">
        <f t="shared" si="2"/>
        <v>28250</v>
      </c>
      <c r="G15" s="1" cm="1">
        <f t="array" ref="G15:G26">DATE(2044,5+_xlfn.SEQUENCE(12,,0,2),6)</f>
        <v>52723</v>
      </c>
      <c r="M15">
        <v>13</v>
      </c>
      <c r="N15">
        <v>0.45100000000000001</v>
      </c>
    </row>
    <row r="16" spans="2:14" x14ac:dyDescent="0.35">
      <c r="D16" s="1">
        <f t="shared" si="0"/>
        <v>28251</v>
      </c>
      <c r="E16" s="1">
        <f t="shared" ref="E16:E26" si="3">DATE(YEAR(E15),MONTH(E15)+1,5)</f>
        <v>28281</v>
      </c>
      <c r="G16" s="1">
        <v>52784</v>
      </c>
    </row>
    <row r="17" spans="4:7" x14ac:dyDescent="0.35">
      <c r="D17" s="1">
        <f t="shared" si="0"/>
        <v>28282</v>
      </c>
      <c r="E17" s="1">
        <f t="shared" si="3"/>
        <v>28311</v>
      </c>
      <c r="G17" s="1">
        <v>52846</v>
      </c>
    </row>
    <row r="18" spans="4:7" x14ac:dyDescent="0.35">
      <c r="D18" s="1">
        <f t="shared" si="0"/>
        <v>28312</v>
      </c>
      <c r="E18" s="1">
        <f t="shared" si="3"/>
        <v>28342</v>
      </c>
      <c r="G18" s="1">
        <v>52907</v>
      </c>
    </row>
    <row r="19" spans="4:7" x14ac:dyDescent="0.35">
      <c r="D19" s="1">
        <f t="shared" si="0"/>
        <v>28343</v>
      </c>
      <c r="E19" s="1">
        <f t="shared" si="3"/>
        <v>28373</v>
      </c>
      <c r="G19" s="1">
        <v>52968</v>
      </c>
    </row>
    <row r="20" spans="4:7" x14ac:dyDescent="0.35">
      <c r="D20" s="1">
        <f t="shared" si="0"/>
        <v>28374</v>
      </c>
      <c r="E20" s="1">
        <f t="shared" si="3"/>
        <v>28403</v>
      </c>
      <c r="G20" s="1">
        <v>53027</v>
      </c>
    </row>
    <row r="21" spans="4:7" x14ac:dyDescent="0.35">
      <c r="D21" s="1">
        <f t="shared" si="0"/>
        <v>28404</v>
      </c>
      <c r="E21" s="1">
        <f t="shared" si="3"/>
        <v>28434</v>
      </c>
      <c r="G21" s="1">
        <v>53088</v>
      </c>
    </row>
    <row r="22" spans="4:7" x14ac:dyDescent="0.35">
      <c r="D22" s="1">
        <f t="shared" si="0"/>
        <v>28435</v>
      </c>
      <c r="E22" s="1">
        <f t="shared" si="3"/>
        <v>28464</v>
      </c>
      <c r="G22" s="1">
        <v>53149</v>
      </c>
    </row>
    <row r="23" spans="4:7" x14ac:dyDescent="0.35">
      <c r="D23" s="1">
        <f t="shared" si="0"/>
        <v>28465</v>
      </c>
      <c r="E23" s="1">
        <f t="shared" si="3"/>
        <v>28495</v>
      </c>
      <c r="G23" s="1">
        <v>53211</v>
      </c>
    </row>
    <row r="24" spans="4:7" x14ac:dyDescent="0.35">
      <c r="D24" s="1">
        <f t="shared" si="0"/>
        <v>28496</v>
      </c>
      <c r="E24" s="1">
        <f t="shared" si="3"/>
        <v>28526</v>
      </c>
      <c r="G24" s="1">
        <v>53272</v>
      </c>
    </row>
    <row r="25" spans="4:7" x14ac:dyDescent="0.35">
      <c r="D25" s="1">
        <f t="shared" si="0"/>
        <v>28527</v>
      </c>
      <c r="E25" s="1">
        <f t="shared" si="3"/>
        <v>28554</v>
      </c>
      <c r="G25" s="1">
        <v>53333</v>
      </c>
    </row>
    <row r="26" spans="4:7" x14ac:dyDescent="0.35">
      <c r="D26" s="1">
        <f t="shared" si="0"/>
        <v>28555</v>
      </c>
      <c r="E26" s="1">
        <f t="shared" si="3"/>
        <v>28585</v>
      </c>
      <c r="G26" s="1">
        <v>53392</v>
      </c>
    </row>
    <row r="27" spans="4:7" x14ac:dyDescent="0.35">
      <c r="D27" s="1">
        <f t="shared" si="0"/>
        <v>28586</v>
      </c>
      <c r="E27" s="1">
        <f ca="1">TODAY()</f>
        <v>45805</v>
      </c>
      <c r="G27" s="1">
        <f>DATE(YEAR(Calculator!B5)+68,MONTH(Calculator!B5),DAY(Calculator!B5))</f>
        <v>24837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Calculator</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Sean Hunt</dc:creator>
  <cp:lastModifiedBy>Sean Hunt</cp:lastModifiedBy>
  <dcterms:created xsi:type="dcterms:W3CDTF">2025-04-24T14:55:12Z</dcterms:created>
  <dcterms:modified xsi:type="dcterms:W3CDTF">2025-05-28T13:57:38Z</dcterms:modified>
</cp:coreProperties>
</file>